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E22" i="2"/>
  <c r="H21" i="2"/>
  <c r="E21" i="2"/>
  <c r="H20" i="2"/>
  <c r="H23" i="2" s="1"/>
  <c r="E20" i="2"/>
  <c r="E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79" i="1" s="1"/>
  <c r="F80" i="1" s="1"/>
  <c r="E28" i="1"/>
  <c r="E29" i="1" s="1"/>
  <c r="E80" i="1" s="1"/>
  <c r="O31" i="2" l="1"/>
  <c r="O33" i="2"/>
  <c r="O35" i="2"/>
  <c r="O32" i="2"/>
  <c r="O34" i="2"/>
  <c r="O36" i="2"/>
  <c r="K31" i="2"/>
  <c r="K32" i="2"/>
  <c r="K33" i="2"/>
  <c r="K34" i="2"/>
  <c r="M34" i="2" s="1"/>
  <c r="K35" i="2"/>
  <c r="K36" i="2"/>
  <c r="O37" i="2"/>
  <c r="K40" i="2"/>
  <c r="M35" i="2"/>
  <c r="M36" i="2"/>
  <c r="O41" i="2"/>
  <c r="M33" i="2"/>
  <c r="K39" i="2"/>
  <c r="O40" i="2"/>
  <c r="O42" i="2"/>
  <c r="M31" i="2"/>
  <c r="K37" i="2"/>
  <c r="M37" i="2" s="1"/>
  <c r="K38" i="2"/>
  <c r="O38" i="2"/>
  <c r="O39" i="2"/>
  <c r="K41" i="2"/>
  <c r="M41" i="2" s="1"/>
  <c r="K42" i="2"/>
  <c r="M42" i="2" s="1"/>
  <c r="K43" i="2"/>
  <c r="M39" i="2"/>
  <c r="M43" i="2"/>
  <c r="H22" i="2" s="1"/>
  <c r="D22" i="2"/>
  <c r="G23" i="2"/>
  <c r="G22" i="2" s="1"/>
  <c r="D20" i="2"/>
  <c r="D21" i="2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32" i="2" l="1"/>
  <c r="G20" i="2"/>
  <c r="J20" i="2" s="1"/>
  <c r="J23" i="2" s="1"/>
  <c r="G21" i="2"/>
  <c r="J21" i="2" s="1"/>
  <c r="M40" i="2"/>
  <c r="J22" i="2"/>
  <c r="M38" i="2"/>
  <c r="L21" i="2"/>
  <c r="L22" i="2"/>
  <c r="L20" i="2"/>
  <c r="M47" i="2"/>
</calcChain>
</file>

<file path=xl/sharedStrings.xml><?xml version="1.0" encoding="utf-8"?>
<sst xmlns="http://schemas.openxmlformats.org/spreadsheetml/2006/main" count="260" uniqueCount="159">
  <si>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</si>
  <si>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</si>
  <si>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</si>
  <si>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</si>
  <si>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</si>
  <si>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</si>
  <si>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</si>
  <si>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</si>
  <si>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</si>
  <si>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</si>
  <si>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</si>
  <si>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</si>
  <si>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</si>
  <si>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</si>
  <si>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</si>
  <si>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</si>
  <si>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</si>
  <si>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</si>
  <si>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</si>
  <si>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</si>
  <si>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</si>
  <si>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</si>
  <si>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</si>
  <si>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</si>
  <si>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</si>
  <si>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</si>
  <si>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</si>
  <si>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</si>
  <si>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</si>
  <si>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</si>
  <si>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</si>
  <si>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</si>
  <si>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</si>
  <si>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</si>
  <si>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</si>
  <si>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</si>
  <si>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</si>
  <si>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</si>
  <si>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</si>
  <si>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</si>
  <si>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</si>
  <si>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</si>
  <si>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</si>
  <si>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</si>
  <si>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</si>
  <si>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</si>
  <si>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</si>
  <si>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</si>
  <si>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</si>
  <si>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</si>
  <si>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</si>
  <si>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</si>
  <si>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</si>
  <si>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</si>
  <si>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</si>
  <si>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</si>
  <si>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</si>
  <si>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</si>
  <si>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</si>
  <si>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</si>
  <si>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</si>
  <si>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</si>
  <si>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</si>
  <si>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18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</si>
  <si>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</si>
  <si>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</si>
  <si>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</si>
  <si>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</si>
  <si>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</si>
  <si>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</si>
  <si>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</si>
  <si>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</si>
  <si>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</si>
  <si>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</si>
  <si>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</si>
  <si>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</si>
  <si>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</si>
  <si>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</si>
  <si>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</si>
  <si>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</si>
  <si>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</si>
  <si>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</si>
  <si>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</si>
  <si>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</si>
  <si>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</si>
  <si>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</si>
  <si>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</si>
  <si>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</si>
  <si>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</si>
  <si>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</si>
  <si>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</si>
  <si>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</si>
  <si>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</si>
  <si>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</si>
  <si>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</si>
  <si>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</si>
  <si>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</si>
  <si>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</si>
  <si>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</si>
  <si>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</si>
  <si>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</si>
  <si>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</si>
  <si>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</si>
  <si>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</si>
  <si>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</si>
  <si>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</si>
  <si>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</si>
  <si>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</si>
  <si>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</si>
  <si>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</si>
  <si>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</si>
  <si>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</si>
  <si>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</si>
  <si>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</si>
  <si>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</si>
  <si>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</si>
  <si>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</si>
  <si>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</si>
  <si>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</si>
  <si>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шифер скат.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</si>
  <si>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</si>
  <si>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</si>
  <si>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</si>
  <si>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</si>
  <si>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</si>
  <si>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</si>
  <si>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</si>
  <si>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</si>
  <si>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</si>
  <si>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</si>
  <si>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</si>
  <si>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</si>
  <si>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</si>
  <si>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</si>
  <si>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</si>
  <si>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</si>
  <si>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</si>
  <si>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</si>
  <si>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</si>
  <si>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</si>
  <si>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</si>
  <si>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</si>
  <si>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</si>
  <si>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</si>
  <si>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</si>
  <si>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</si>
  <si>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</si>
  <si>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</si>
  <si>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</si>
  <si>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</si>
  <si>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</si>
  <si>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</si>
  <si>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</si>
  <si>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</si>
  <si>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</si>
  <si>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</si>
  <si>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Красносельская</t>
  </si>
  <si>
    <t>шл/блок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</si>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</sst>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4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/>
    <xf numFmtId="2" fontId="1" fillId="2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E119" sqref="E119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t="12.75" hidden="1" customHeight="1" x14ac:dyDescent="0.2">
      <c r="A1" s="1"/>
      <c r="B1" s="126" t="s">
        <v>0</v>
      </c>
      <c r="C1" s="126"/>
      <c r="D1" s="126"/>
      <c r="E1" s="126"/>
      <c r="F1" s="2"/>
      <c r="H1" s="4"/>
    </row>
    <row r="2" spans="1:8" ht="12.75" hidden="1" customHeight="1" x14ac:dyDescent="0.2">
      <c r="A2" s="1"/>
      <c r="B2" s="126"/>
      <c r="C2" s="126"/>
      <c r="D2" s="126"/>
      <c r="E2" s="126"/>
      <c r="F2" s="2"/>
      <c r="H2" s="4"/>
    </row>
    <row r="3" spans="1:8" ht="12.75" hidden="1" customHeight="1" x14ac:dyDescent="0.2">
      <c r="A3" s="1"/>
      <c r="B3" s="2"/>
      <c r="C3" s="2"/>
      <c r="D3" s="2"/>
      <c r="E3" s="2"/>
      <c r="F3" s="2"/>
      <c r="H3" s="4"/>
    </row>
    <row r="4" spans="1:8" ht="76.5" hidden="1" customHeight="1" x14ac:dyDescent="0.2">
      <c r="A4" s="6" t="s">
        <v>1</v>
      </c>
      <c r="B4" s="7" t="s">
        <v>2</v>
      </c>
      <c r="C4" s="7"/>
      <c r="D4" s="7"/>
      <c r="E4" s="8" t="s">
        <v>3</v>
      </c>
      <c r="F4" s="7" t="s">
        <v>4</v>
      </c>
    </row>
    <row r="5" spans="1:8" ht="25.5" hidden="1" customHeight="1" x14ac:dyDescent="0.2">
      <c r="A5" s="6" t="s">
        <v>5</v>
      </c>
      <c r="B5" s="7" t="s">
        <v>6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7</v>
      </c>
      <c r="B6" s="7" t="s">
        <v>8</v>
      </c>
      <c r="C6" s="7"/>
      <c r="D6" s="7"/>
      <c r="E6" s="8">
        <v>4.99</v>
      </c>
      <c r="F6" s="10"/>
    </row>
    <row r="7" spans="1:8" ht="25.5" hidden="1" customHeight="1" x14ac:dyDescent="0.2">
      <c r="A7" s="6" t="s">
        <v>9</v>
      </c>
      <c r="B7" s="7" t="s">
        <v>10</v>
      </c>
      <c r="C7" s="7"/>
      <c r="D7" s="7"/>
      <c r="E7" s="8">
        <v>3.56</v>
      </c>
      <c r="F7" s="10"/>
    </row>
    <row r="8" spans="1:8" ht="51" hidden="1" customHeight="1" x14ac:dyDescent="0.2">
      <c r="A8" s="6" t="s">
        <v>11</v>
      </c>
      <c r="B8" s="7" t="s">
        <v>12</v>
      </c>
      <c r="C8" s="7"/>
      <c r="D8" s="7"/>
      <c r="E8" s="8">
        <v>0</v>
      </c>
      <c r="F8" s="10"/>
    </row>
    <row r="9" spans="1:8" ht="25.5" hidden="1" customHeight="1" x14ac:dyDescent="0.2">
      <c r="A9" s="6" t="s">
        <v>13</v>
      </c>
      <c r="B9" s="7" t="s">
        <v>14</v>
      </c>
      <c r="C9" s="7"/>
      <c r="D9" s="7"/>
      <c r="E9" s="8">
        <v>0.05</v>
      </c>
      <c r="F9" s="10"/>
    </row>
    <row r="10" spans="1:8" ht="12.75" hidden="1" customHeight="1" x14ac:dyDescent="0.2">
      <c r="A10" s="6" t="s">
        <v>15</v>
      </c>
      <c r="B10" s="7" t="s">
        <v>16</v>
      </c>
      <c r="C10" s="7"/>
      <c r="D10" s="7"/>
      <c r="E10" s="8">
        <v>0.09</v>
      </c>
      <c r="F10" s="10"/>
    </row>
    <row r="11" spans="1:8" ht="38.25" hidden="1" customHeight="1" x14ac:dyDescent="0.2">
      <c r="A11" s="6" t="s">
        <v>17</v>
      </c>
      <c r="B11" s="7" t="s">
        <v>18</v>
      </c>
      <c r="C11" s="7"/>
      <c r="D11" s="7"/>
      <c r="E11" s="8">
        <v>0.25</v>
      </c>
      <c r="F11" s="10"/>
    </row>
    <row r="12" spans="1:8" ht="25.5" hidden="1" customHeight="1" x14ac:dyDescent="0.2">
      <c r="A12" s="6" t="s">
        <v>19</v>
      </c>
      <c r="B12" s="7" t="s">
        <v>20</v>
      </c>
      <c r="C12" s="7"/>
      <c r="D12" s="7"/>
      <c r="E12" s="8">
        <v>0</v>
      </c>
      <c r="F12" s="10"/>
    </row>
    <row r="13" spans="1:8" ht="12.75" hidden="1" customHeight="1" x14ac:dyDescent="0.2">
      <c r="A13" s="6"/>
      <c r="B13" s="11" t="s">
        <v>21</v>
      </c>
      <c r="C13" s="11"/>
      <c r="D13" s="11"/>
      <c r="E13" s="8">
        <v>0</v>
      </c>
      <c r="F13" s="10"/>
    </row>
    <row r="14" spans="1:8" ht="12.75" hidden="1" customHeight="1" x14ac:dyDescent="0.2">
      <c r="A14" s="6" t="s">
        <v>22</v>
      </c>
      <c r="B14" s="11" t="s">
        <v>23</v>
      </c>
      <c r="C14" s="11"/>
      <c r="D14" s="11"/>
      <c r="E14" s="8">
        <v>0.54</v>
      </c>
      <c r="F14" s="10"/>
    </row>
    <row r="15" spans="1:8" ht="25.5" hidden="1" customHeight="1" x14ac:dyDescent="0.2">
      <c r="A15" s="6" t="s">
        <v>24</v>
      </c>
      <c r="B15" s="7" t="s">
        <v>25</v>
      </c>
      <c r="C15" s="7"/>
      <c r="D15" s="7"/>
      <c r="E15" s="8">
        <v>0.05</v>
      </c>
      <c r="F15" s="10"/>
    </row>
    <row r="16" spans="1:8" ht="25.5" hidden="1" customHeight="1" x14ac:dyDescent="0.2">
      <c r="A16" s="6" t="s">
        <v>26</v>
      </c>
      <c r="B16" s="7" t="s">
        <v>27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28</v>
      </c>
      <c r="B17" s="7" t="s">
        <v>29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30</v>
      </c>
      <c r="C18" s="12"/>
      <c r="D18" s="12"/>
      <c r="E18" s="8">
        <v>0</v>
      </c>
      <c r="F18" s="10"/>
    </row>
    <row r="19" spans="1:10" ht="38.25" hidden="1" customHeight="1" x14ac:dyDescent="0.2">
      <c r="A19" s="6" t="s">
        <v>31</v>
      </c>
      <c r="B19" s="7" t="s">
        <v>32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33</v>
      </c>
      <c r="B20" s="7" t="s">
        <v>34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35</v>
      </c>
      <c r="B21" s="7" t="s">
        <v>36</v>
      </c>
      <c r="C21" s="7"/>
      <c r="D21" s="7"/>
      <c r="E21" s="8">
        <v>0.95</v>
      </c>
      <c r="F21" s="10"/>
    </row>
    <row r="22" spans="1:10" ht="38.25" hidden="1" customHeight="1" x14ac:dyDescent="0.2">
      <c r="A22" s="13" t="s">
        <v>37</v>
      </c>
      <c r="B22" s="14" t="s">
        <v>38</v>
      </c>
      <c r="C22" s="14"/>
      <c r="D22" s="14"/>
      <c r="E22" s="8">
        <v>1.05</v>
      </c>
      <c r="F22" s="10"/>
    </row>
    <row r="23" spans="1:10" ht="51" hidden="1" customHeight="1" x14ac:dyDescent="0.2">
      <c r="A23" s="15" t="s">
        <v>39</v>
      </c>
      <c r="B23" s="14" t="s">
        <v>40</v>
      </c>
      <c r="C23" s="14"/>
      <c r="D23" s="14"/>
      <c r="E23" s="8">
        <v>3.49</v>
      </c>
      <c r="F23" s="10"/>
      <c r="J23" s="5" t="s">
        <v>41</v>
      </c>
    </row>
    <row r="24" spans="1:10" ht="12.75" hidden="1" customHeight="1" x14ac:dyDescent="0.2">
      <c r="A24" s="5"/>
      <c r="B24" s="12" t="s">
        <v>42</v>
      </c>
      <c r="C24" s="12"/>
      <c r="D24" s="12"/>
      <c r="E24" s="8">
        <v>0</v>
      </c>
      <c r="F24" s="10"/>
    </row>
    <row r="25" spans="1:10" ht="12.75" hidden="1" customHeight="1" x14ac:dyDescent="0.2">
      <c r="A25" s="6" t="s">
        <v>43</v>
      </c>
      <c r="B25" s="7" t="s">
        <v>44</v>
      </c>
      <c r="C25" s="7"/>
      <c r="D25" s="7"/>
      <c r="E25" s="8">
        <v>0</v>
      </c>
      <c r="F25" s="10"/>
    </row>
    <row r="26" spans="1:10" ht="12.75" hidden="1" customHeight="1" x14ac:dyDescent="0.2">
      <c r="A26" s="6" t="s">
        <v>45</v>
      </c>
      <c r="B26" s="7" t="s">
        <v>46</v>
      </c>
      <c r="C26" s="7"/>
      <c r="D26" s="7"/>
      <c r="E26" s="8">
        <v>0</v>
      </c>
      <c r="F26" s="10"/>
    </row>
    <row r="27" spans="1:10" ht="12.75" hidden="1" customHeight="1" x14ac:dyDescent="0.2">
      <c r="A27" s="6" t="s">
        <v>47</v>
      </c>
      <c r="B27" s="7" t="s">
        <v>48</v>
      </c>
      <c r="C27" s="7"/>
      <c r="D27" s="7"/>
      <c r="E27" s="8">
        <v>0</v>
      </c>
      <c r="F27" s="10"/>
    </row>
    <row r="28" spans="1:10" ht="12.75" hidden="1" customHeight="1" x14ac:dyDescent="0.2">
      <c r="A28" s="16"/>
      <c r="B28" s="11" t="s">
        <v>49</v>
      </c>
      <c r="C28" s="11"/>
      <c r="D28" s="11"/>
      <c r="E28" s="17">
        <f>SUM(E5:E27)</f>
        <v>24.270000000000003</v>
      </c>
      <c r="F28" s="11"/>
    </row>
    <row r="29" spans="1:10" ht="12.75" hidden="1" customHeight="1" x14ac:dyDescent="0.2">
      <c r="A29" s="16"/>
      <c r="B29" s="11" t="s">
        <v>50</v>
      </c>
      <c r="C29" s="11"/>
      <c r="D29" s="11"/>
      <c r="E29" s="17">
        <f>E28*1.18</f>
        <v>28.638600000000004</v>
      </c>
      <c r="F29" s="11"/>
    </row>
    <row r="30" spans="1:10" ht="12.75" hidden="1" customHeight="1" x14ac:dyDescent="0.2">
      <c r="A30" s="18"/>
      <c r="B30" s="19"/>
      <c r="C30" s="19"/>
      <c r="D30" s="19"/>
      <c r="E30" s="20"/>
      <c r="F30" s="19"/>
    </row>
    <row r="31" spans="1:10" ht="12.75" hidden="1" customHeight="1" x14ac:dyDescent="0.2">
      <c r="A31" s="18"/>
      <c r="B31" s="19"/>
      <c r="C31" s="19"/>
      <c r="D31" s="19"/>
      <c r="E31" s="20"/>
      <c r="F31" s="19"/>
    </row>
    <row r="32" spans="1:10" ht="12.75" hidden="1" customHeight="1" x14ac:dyDescent="0.2">
      <c r="A32" s="18"/>
      <c r="B32" s="19"/>
      <c r="C32" s="19"/>
      <c r="D32" s="19"/>
      <c r="E32" s="20"/>
      <c r="F32" s="19"/>
    </row>
    <row r="33" spans="1:8" ht="12.75" hidden="1" customHeight="1" x14ac:dyDescent="0.2">
      <c r="A33" s="18"/>
      <c r="B33" s="19"/>
      <c r="C33" s="19"/>
      <c r="D33" s="19"/>
      <c r="E33" s="20"/>
      <c r="F33" s="19"/>
    </row>
    <row r="34" spans="1:8" ht="12.75" hidden="1" customHeight="1" x14ac:dyDescent="0.2">
      <c r="A34" s="18"/>
      <c r="B34" s="21"/>
      <c r="C34" s="21"/>
      <c r="D34" s="21"/>
      <c r="E34" s="22"/>
      <c r="F34" s="21"/>
    </row>
    <row r="35" spans="1:8" ht="12.75" hidden="1" customHeight="1" x14ac:dyDescent="0.2">
      <c r="A35" s="23"/>
      <c r="B35" s="2"/>
      <c r="C35" s="2"/>
      <c r="D35" s="2"/>
      <c r="E35" s="2"/>
      <c r="F35" s="2"/>
      <c r="H35" s="4"/>
    </row>
    <row r="36" spans="1:8" ht="12.75" hidden="1" customHeight="1" x14ac:dyDescent="0.2">
      <c r="A36" s="1"/>
      <c r="B36" s="2"/>
      <c r="C36" s="2"/>
      <c r="D36" s="2"/>
      <c r="E36" s="2"/>
      <c r="F36" s="2"/>
      <c r="H36" s="4"/>
    </row>
    <row r="37" spans="1:8" ht="12.75" hidden="1" customHeight="1" x14ac:dyDescent="0.2">
      <c r="A37" s="1"/>
      <c r="B37" s="2"/>
      <c r="C37" s="2"/>
      <c r="D37" s="2"/>
      <c r="E37" s="2"/>
      <c r="F37" s="2"/>
      <c r="H37" s="4" t="s">
        <v>41</v>
      </c>
    </row>
    <row r="38" spans="1:8" ht="12.75" hidden="1" customHeight="1" x14ac:dyDescent="0.2">
      <c r="A38" s="1"/>
      <c r="B38" s="2"/>
      <c r="C38" s="2"/>
      <c r="D38" s="2"/>
      <c r="E38" s="2"/>
      <c r="F38" s="2"/>
      <c r="H38" s="4"/>
    </row>
    <row r="39" spans="1:8" ht="12.75" hidden="1" customHeight="1" x14ac:dyDescent="0.2">
      <c r="A39" s="1"/>
      <c r="B39" s="2"/>
      <c r="C39" s="2"/>
      <c r="D39" s="2"/>
      <c r="E39" s="2"/>
      <c r="F39" s="2"/>
      <c r="H39" s="4"/>
    </row>
    <row r="40" spans="1:8" ht="12.75" hidden="1" customHeight="1" x14ac:dyDescent="0.2">
      <c r="A40" s="1"/>
      <c r="B40" s="2"/>
      <c r="C40" s="2"/>
      <c r="D40" s="2"/>
      <c r="E40" s="2"/>
      <c r="F40" s="2"/>
      <c r="H40" s="4"/>
    </row>
    <row r="41" spans="1:8" ht="12.75" hidden="1" customHeight="1" x14ac:dyDescent="0.2">
      <c r="A41" s="1"/>
      <c r="B41" s="2"/>
      <c r="C41" s="2"/>
      <c r="D41" s="2"/>
      <c r="E41" s="2"/>
      <c r="F41" s="2"/>
      <c r="H41" s="4"/>
    </row>
    <row r="42" spans="1:8" ht="12.75" hidden="1" customHeight="1" x14ac:dyDescent="0.2">
      <c r="A42" s="1"/>
      <c r="B42" s="2"/>
      <c r="C42" s="2"/>
      <c r="D42" s="2"/>
      <c r="E42" s="2"/>
      <c r="F42" s="2"/>
      <c r="H42" s="4"/>
    </row>
    <row r="43" spans="1:8" ht="12.75" hidden="1" customHeight="1" x14ac:dyDescent="0.2">
      <c r="A43" s="1"/>
      <c r="B43" s="2"/>
      <c r="C43" s="2"/>
      <c r="D43" s="2"/>
      <c r="E43" s="2"/>
      <c r="F43" s="2"/>
      <c r="H43" s="4"/>
    </row>
    <row r="44" spans="1:8" ht="12.75" hidden="1" customHeight="1" x14ac:dyDescent="0.2">
      <c r="A44" s="24"/>
      <c r="B44" s="25"/>
      <c r="C44" s="25"/>
      <c r="D44" s="25"/>
      <c r="E44" s="25"/>
      <c r="F44" s="25"/>
      <c r="H44" s="26"/>
    </row>
    <row r="45" spans="1:8" ht="12.75" hidden="1" customHeight="1" x14ac:dyDescent="0.2">
      <c r="A45" s="24"/>
      <c r="B45" s="25"/>
      <c r="C45" s="25"/>
      <c r="D45" s="25"/>
      <c r="E45" s="25"/>
      <c r="F45" s="25"/>
      <c r="H45" s="26"/>
    </row>
    <row r="46" spans="1:8" ht="12.75" hidden="1" customHeight="1" x14ac:dyDescent="0.2">
      <c r="A46" s="24"/>
      <c r="B46" s="25"/>
      <c r="C46" s="25"/>
      <c r="D46" s="25"/>
      <c r="E46" s="25"/>
      <c r="F46" s="25"/>
      <c r="H46" s="26"/>
    </row>
    <row r="47" spans="1:8" ht="12.75" hidden="1" customHeight="1" x14ac:dyDescent="0.2">
      <c r="A47" s="24"/>
      <c r="B47" s="25"/>
      <c r="C47" s="25"/>
      <c r="D47" s="25"/>
      <c r="E47" s="25"/>
      <c r="F47" s="25"/>
      <c r="H47" s="26"/>
    </row>
    <row r="48" spans="1:8" ht="12.75" hidden="1" customHeight="1" x14ac:dyDescent="0.2"/>
    <row r="49" spans="1:6" ht="12.75" hidden="1" customHeight="1" x14ac:dyDescent="0.2">
      <c r="A49" s="127" t="s">
        <v>51</v>
      </c>
      <c r="B49" s="127"/>
      <c r="C49" s="127"/>
      <c r="D49" s="127"/>
      <c r="E49" s="127"/>
      <c r="F49" s="127"/>
    </row>
    <row r="50" spans="1:6" ht="12.75" hidden="1" customHeight="1" x14ac:dyDescent="0.2">
      <c r="A50" s="127" t="s">
        <v>52</v>
      </c>
      <c r="B50" s="127"/>
      <c r="C50" s="127"/>
      <c r="D50" s="127"/>
      <c r="E50" s="127"/>
      <c r="F50" s="127"/>
    </row>
    <row r="51" spans="1:6" ht="12.75" hidden="1" customHeight="1" x14ac:dyDescent="0.2">
      <c r="A51" s="127" t="s">
        <v>53</v>
      </c>
      <c r="B51" s="127"/>
      <c r="C51" s="127"/>
      <c r="D51" s="127"/>
      <c r="E51" s="127"/>
      <c r="F51" s="127"/>
    </row>
    <row r="52" spans="1:6" ht="12.75" hidden="1" customHeight="1" x14ac:dyDescent="0.2">
      <c r="A52" s="128" t="s">
        <v>54</v>
      </c>
      <c r="B52" s="128"/>
      <c r="C52" s="128"/>
      <c r="D52" s="128"/>
      <c r="E52" s="128"/>
      <c r="F52" s="128"/>
    </row>
    <row r="53" spans="1:6" ht="12.75" hidden="1" customHeight="1" x14ac:dyDescent="0.2">
      <c r="B53" s="28" t="s">
        <v>55</v>
      </c>
      <c r="C53" s="28"/>
      <c r="D53" s="28"/>
      <c r="E53" s="13">
        <v>1018.54</v>
      </c>
      <c r="F53" s="9"/>
    </row>
    <row r="54" spans="1:6" ht="12.75" hidden="1" customHeight="1" x14ac:dyDescent="0.2">
      <c r="B54" s="28"/>
      <c r="C54" s="28"/>
      <c r="D54" s="28"/>
      <c r="E54" s="13"/>
      <c r="F54" s="9"/>
    </row>
    <row r="55" spans="1:6" ht="76.5" hidden="1" customHeight="1" x14ac:dyDescent="0.2">
      <c r="A55" s="6" t="s">
        <v>1</v>
      </c>
      <c r="B55" s="29" t="s">
        <v>2</v>
      </c>
      <c r="C55" s="29"/>
      <c r="D55" s="29"/>
      <c r="E55" s="30" t="s">
        <v>3</v>
      </c>
      <c r="F55" s="29" t="s">
        <v>4</v>
      </c>
    </row>
    <row r="56" spans="1:6" ht="25.5" hidden="1" customHeight="1" x14ac:dyDescent="0.2">
      <c r="A56" s="6" t="s">
        <v>56</v>
      </c>
      <c r="B56" s="7" t="s">
        <v>6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customHeight="1" x14ac:dyDescent="0.2">
      <c r="A57" s="6" t="s">
        <v>57</v>
      </c>
      <c r="B57" s="7" t="s">
        <v>8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t="12.75" hidden="1" customHeight="1" x14ac:dyDescent="0.2">
      <c r="A58" s="6" t="s">
        <v>58</v>
      </c>
      <c r="B58" s="7" t="s">
        <v>10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customHeight="1" x14ac:dyDescent="0.2">
      <c r="A59" s="6" t="s">
        <v>59</v>
      </c>
      <c r="B59" s="7" t="s">
        <v>12</v>
      </c>
      <c r="C59" s="7"/>
      <c r="D59" s="7"/>
      <c r="E59" s="30">
        <f t="shared" si="0"/>
        <v>0</v>
      </c>
      <c r="F59" s="10">
        <f t="shared" si="1"/>
        <v>0</v>
      </c>
    </row>
    <row r="60" spans="1:6" ht="12.75" hidden="1" customHeight="1" x14ac:dyDescent="0.2">
      <c r="A60" s="6" t="s">
        <v>60</v>
      </c>
      <c r="B60" s="7" t="s">
        <v>14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t="12.75" hidden="1" customHeight="1" x14ac:dyDescent="0.2">
      <c r="A61" s="6" t="s">
        <v>15</v>
      </c>
      <c r="B61" s="7" t="s">
        <v>16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customHeight="1" x14ac:dyDescent="0.2">
      <c r="A62" s="6" t="s">
        <v>17</v>
      </c>
      <c r="B62" s="7" t="s">
        <v>18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customHeight="1" x14ac:dyDescent="0.2">
      <c r="A63" s="6" t="s">
        <v>19</v>
      </c>
      <c r="B63" s="7" t="s">
        <v>20</v>
      </c>
      <c r="C63" s="7"/>
      <c r="D63" s="7"/>
      <c r="E63" s="30">
        <f t="shared" si="0"/>
        <v>0</v>
      </c>
      <c r="F63" s="10">
        <f t="shared" si="1"/>
        <v>0</v>
      </c>
    </row>
    <row r="64" spans="1:6" ht="12.75" hidden="1" customHeight="1" x14ac:dyDescent="0.2">
      <c r="A64" s="6"/>
      <c r="B64" s="11" t="s">
        <v>21</v>
      </c>
      <c r="C64" s="11"/>
      <c r="D64" s="11"/>
      <c r="E64" s="30">
        <f t="shared" si="0"/>
        <v>0</v>
      </c>
      <c r="F64" s="10">
        <f t="shared" si="1"/>
        <v>0</v>
      </c>
    </row>
    <row r="65" spans="1:9" ht="12.75" hidden="1" customHeight="1" x14ac:dyDescent="0.2">
      <c r="A65" s="6" t="s">
        <v>22</v>
      </c>
      <c r="B65" s="11" t="s">
        <v>23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customHeight="1" x14ac:dyDescent="0.2">
      <c r="A66" s="6" t="s">
        <v>24</v>
      </c>
      <c r="B66" s="7" t="s">
        <v>25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customHeight="1" x14ac:dyDescent="0.2">
      <c r="A67" s="6" t="s">
        <v>26</v>
      </c>
      <c r="B67" s="7" t="s">
        <v>27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customHeight="1" x14ac:dyDescent="0.2">
      <c r="A68" s="6" t="s">
        <v>28</v>
      </c>
      <c r="B68" s="7" t="s">
        <v>29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customHeight="1" x14ac:dyDescent="0.2">
      <c r="A69" s="11"/>
      <c r="B69" s="7" t="s">
        <v>30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customHeight="1" x14ac:dyDescent="0.2">
      <c r="A70" s="6" t="s">
        <v>31</v>
      </c>
      <c r="B70" s="7" t="s">
        <v>32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t="12.75" hidden="1" customHeight="1" x14ac:dyDescent="0.2">
      <c r="A71" s="6" t="s">
        <v>33</v>
      </c>
      <c r="B71" s="7" t="s">
        <v>34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customHeight="1" x14ac:dyDescent="0.2">
      <c r="A72" s="6" t="s">
        <v>35</v>
      </c>
      <c r="B72" s="7" t="s">
        <v>36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customHeight="1" x14ac:dyDescent="0.2">
      <c r="A73" s="15" t="s">
        <v>37</v>
      </c>
      <c r="B73" s="14" t="s">
        <v>38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39</v>
      </c>
      <c r="B74" s="14" t="s">
        <v>40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42</v>
      </c>
      <c r="C75" s="7"/>
      <c r="D75" s="7"/>
      <c r="E75" s="30">
        <f t="shared" si="0"/>
        <v>0</v>
      </c>
      <c r="F75" s="10">
        <f t="shared" si="1"/>
        <v>0</v>
      </c>
    </row>
    <row r="76" spans="1:9" ht="12.75" hidden="1" customHeight="1" x14ac:dyDescent="0.2">
      <c r="A76" s="6" t="s">
        <v>43</v>
      </c>
      <c r="B76" s="7" t="s">
        <v>44</v>
      </c>
      <c r="C76" s="7"/>
      <c r="D76" s="7"/>
      <c r="E76" s="30">
        <f t="shared" si="0"/>
        <v>0</v>
      </c>
      <c r="F76" s="10">
        <f t="shared" si="1"/>
        <v>0</v>
      </c>
    </row>
    <row r="77" spans="1:9" ht="12.75" hidden="1" customHeight="1" x14ac:dyDescent="0.2">
      <c r="A77" s="6" t="s">
        <v>45</v>
      </c>
      <c r="B77" s="7" t="s">
        <v>46</v>
      </c>
      <c r="C77" s="7"/>
      <c r="D77" s="7"/>
      <c r="E77" s="30">
        <f t="shared" si="0"/>
        <v>0</v>
      </c>
      <c r="F77" s="10">
        <f t="shared" si="1"/>
        <v>0</v>
      </c>
    </row>
    <row r="78" spans="1:9" ht="12.75" hidden="1" customHeight="1" x14ac:dyDescent="0.2">
      <c r="A78" s="6" t="s">
        <v>47</v>
      </c>
      <c r="B78" s="7" t="s">
        <v>48</v>
      </c>
      <c r="C78" s="7"/>
      <c r="D78" s="7"/>
      <c r="E78" s="30">
        <f t="shared" si="0"/>
        <v>0</v>
      </c>
      <c r="F78" s="10">
        <f t="shared" si="1"/>
        <v>0</v>
      </c>
    </row>
    <row r="79" spans="1:9" ht="12.75" hidden="1" customHeight="1" x14ac:dyDescent="0.2">
      <c r="A79" s="16"/>
      <c r="B79" s="11" t="s">
        <v>49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t="12.75" hidden="1" customHeight="1" x14ac:dyDescent="0.2">
      <c r="A80" s="16"/>
      <c r="B80" s="11" t="s">
        <v>50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t="12.75" hidden="1" customHeight="1" x14ac:dyDescent="0.2">
      <c r="E81" s="9"/>
    </row>
    <row r="82" spans="1:6" ht="12.75" hidden="1" customHeight="1" x14ac:dyDescent="0.2">
      <c r="E82" s="9"/>
    </row>
    <row r="83" spans="1:6" x14ac:dyDescent="0.2">
      <c r="E83" s="9"/>
    </row>
    <row r="84" spans="1:6" x14ac:dyDescent="0.2">
      <c r="A84" s="125" t="s">
        <v>51</v>
      </c>
      <c r="B84" s="125"/>
      <c r="C84" s="125"/>
      <c r="D84" s="125"/>
      <c r="E84" s="125"/>
      <c r="F84" s="125"/>
    </row>
    <row r="85" spans="1:6" x14ac:dyDescent="0.2">
      <c r="A85" s="125" t="s">
        <v>61</v>
      </c>
      <c r="B85" s="125"/>
      <c r="C85" s="125"/>
      <c r="D85" s="125"/>
      <c r="E85" s="125"/>
      <c r="F85" s="125"/>
    </row>
    <row r="86" spans="1:6" x14ac:dyDescent="0.2">
      <c r="A86" s="125" t="s">
        <v>53</v>
      </c>
      <c r="B86" s="125"/>
      <c r="C86" s="125"/>
      <c r="D86" s="125"/>
      <c r="E86" s="125"/>
      <c r="F86" s="125"/>
    </row>
    <row r="87" spans="1:6" x14ac:dyDescent="0.2">
      <c r="A87" s="130" t="s">
        <v>62</v>
      </c>
      <c r="B87" s="130"/>
      <c r="C87" s="130"/>
      <c r="D87" s="130"/>
      <c r="E87" s="130"/>
      <c r="F87" s="130"/>
    </row>
    <row r="88" spans="1:6" x14ac:dyDescent="0.2">
      <c r="A88" s="32"/>
      <c r="B88" s="32"/>
      <c r="C88" s="32" t="s">
        <v>63</v>
      </c>
      <c r="D88" s="32"/>
      <c r="E88" s="32"/>
      <c r="F88" s="32"/>
    </row>
    <row r="89" spans="1:6" x14ac:dyDescent="0.2">
      <c r="A89" s="32"/>
      <c r="B89" s="33" t="s">
        <v>64</v>
      </c>
      <c r="C89" s="33"/>
      <c r="D89" s="34">
        <f>'[1]2-я Краснос 18'!D6</f>
        <v>3297.2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1</v>
      </c>
      <c r="B91" s="40" t="s">
        <v>2</v>
      </c>
      <c r="C91" s="40" t="s">
        <v>2</v>
      </c>
      <c r="D91" s="40" t="s">
        <v>65</v>
      </c>
      <c r="E91" s="41" t="s">
        <v>66</v>
      </c>
      <c r="F91" s="40" t="s">
        <v>67</v>
      </c>
    </row>
    <row r="92" spans="1:6" ht="36" customHeight="1" x14ac:dyDescent="0.2">
      <c r="A92" s="131" t="s">
        <v>56</v>
      </c>
      <c r="B92" s="129" t="s">
        <v>6</v>
      </c>
      <c r="C92" s="42" t="s">
        <v>68</v>
      </c>
      <c r="D92" s="42" t="s">
        <v>69</v>
      </c>
      <c r="E92" s="132">
        <v>2.17</v>
      </c>
      <c r="F92" s="133">
        <f>E92*$D$89*12</f>
        <v>85859.087999999989</v>
      </c>
    </row>
    <row r="93" spans="1:6" ht="36" x14ac:dyDescent="0.2">
      <c r="A93" s="131"/>
      <c r="B93" s="129"/>
      <c r="C93" s="42" t="s">
        <v>70</v>
      </c>
      <c r="D93" s="42" t="s">
        <v>71</v>
      </c>
      <c r="E93" s="132"/>
      <c r="F93" s="133"/>
    </row>
    <row r="94" spans="1:6" ht="26.25" customHeight="1" x14ac:dyDescent="0.2">
      <c r="A94" s="131" t="s">
        <v>57</v>
      </c>
      <c r="B94" s="129" t="s">
        <v>8</v>
      </c>
      <c r="C94" s="42" t="s">
        <v>72</v>
      </c>
      <c r="D94" s="42" t="s">
        <v>69</v>
      </c>
      <c r="E94" s="134">
        <v>3.85</v>
      </c>
      <c r="F94" s="133">
        <f>E94*$D$89*12</f>
        <v>152330.63999999998</v>
      </c>
    </row>
    <row r="95" spans="1:6" ht="34.5" customHeight="1" x14ac:dyDescent="0.2">
      <c r="A95" s="131"/>
      <c r="B95" s="129"/>
      <c r="C95" s="42" t="s">
        <v>73</v>
      </c>
      <c r="D95" s="42" t="s">
        <v>74</v>
      </c>
      <c r="E95" s="135"/>
      <c r="F95" s="133"/>
    </row>
    <row r="96" spans="1:6" ht="37.5" customHeight="1" x14ac:dyDescent="0.2">
      <c r="A96" s="39" t="s">
        <v>58</v>
      </c>
      <c r="B96" s="43" t="s">
        <v>18</v>
      </c>
      <c r="C96" s="44"/>
      <c r="D96" s="45" t="s">
        <v>75</v>
      </c>
      <c r="E96" s="46">
        <v>1.05</v>
      </c>
      <c r="F96" s="47">
        <f t="shared" ref="F96:F104" si="2">E96*$D$89*12</f>
        <v>41544.720000000001</v>
      </c>
    </row>
    <row r="97" spans="1:10" ht="36.75" customHeight="1" x14ac:dyDescent="0.2">
      <c r="A97" s="39" t="s">
        <v>59</v>
      </c>
      <c r="B97" s="43" t="s">
        <v>10</v>
      </c>
      <c r="C97" s="44"/>
      <c r="D97" s="48" t="s">
        <v>76</v>
      </c>
      <c r="E97" s="49">
        <v>3.49</v>
      </c>
      <c r="F97" s="47">
        <f t="shared" si="2"/>
        <v>138086.736</v>
      </c>
      <c r="I97" s="9"/>
      <c r="J97" s="9"/>
    </row>
    <row r="98" spans="1:10" ht="12.75" customHeight="1" x14ac:dyDescent="0.2">
      <c r="A98" s="136" t="s">
        <v>60</v>
      </c>
      <c r="B98" s="43" t="s">
        <v>16</v>
      </c>
      <c r="C98" s="50"/>
      <c r="D98" s="50"/>
      <c r="E98" s="49">
        <v>0.09</v>
      </c>
      <c r="F98" s="47">
        <f t="shared" si="2"/>
        <v>3560.9759999999997</v>
      </c>
      <c r="I98" s="9"/>
      <c r="J98" s="9"/>
    </row>
    <row r="99" spans="1:10" x14ac:dyDescent="0.2">
      <c r="A99" s="137"/>
      <c r="B99" s="43" t="s">
        <v>14</v>
      </c>
      <c r="C99" s="50"/>
      <c r="D99" s="44"/>
      <c r="E99" s="49">
        <v>0.05</v>
      </c>
      <c r="F99" s="47">
        <f t="shared" si="2"/>
        <v>1978.3200000000002</v>
      </c>
    </row>
    <row r="100" spans="1:10" ht="36" x14ac:dyDescent="0.2">
      <c r="A100" s="39" t="s">
        <v>15</v>
      </c>
      <c r="B100" s="43" t="s">
        <v>20</v>
      </c>
      <c r="C100" s="50"/>
      <c r="D100" s="44" t="s">
        <v>75</v>
      </c>
      <c r="E100" s="49">
        <v>0.47</v>
      </c>
      <c r="F100" s="47">
        <f t="shared" si="2"/>
        <v>18596.207999999999</v>
      </c>
    </row>
    <row r="101" spans="1:10" ht="12.75" customHeight="1" x14ac:dyDescent="0.2">
      <c r="A101" s="39" t="s">
        <v>17</v>
      </c>
      <c r="B101" s="51" t="s">
        <v>23</v>
      </c>
      <c r="C101" s="52"/>
      <c r="D101" s="53" t="s">
        <v>77</v>
      </c>
      <c r="E101" s="49">
        <v>0.19</v>
      </c>
      <c r="F101" s="47">
        <f t="shared" si="2"/>
        <v>7517.616</v>
      </c>
    </row>
    <row r="102" spans="1:10" ht="33.75" customHeight="1" x14ac:dyDescent="0.2">
      <c r="A102" s="51"/>
      <c r="B102" s="129" t="s">
        <v>78</v>
      </c>
      <c r="C102" s="129"/>
      <c r="D102" s="43"/>
      <c r="E102" s="49"/>
      <c r="F102" s="47">
        <f t="shared" si="2"/>
        <v>0</v>
      </c>
    </row>
    <row r="103" spans="1:10" ht="82.5" customHeight="1" x14ac:dyDescent="0.2">
      <c r="A103" s="39" t="s">
        <v>19</v>
      </c>
      <c r="B103" s="54" t="s">
        <v>32</v>
      </c>
      <c r="C103" s="55" t="s">
        <v>79</v>
      </c>
      <c r="D103" s="43"/>
      <c r="E103" s="49">
        <v>0.46</v>
      </c>
      <c r="F103" s="47">
        <f t="shared" si="2"/>
        <v>18200.544000000002</v>
      </c>
    </row>
    <row r="104" spans="1:10" ht="57.75" customHeight="1" x14ac:dyDescent="0.2">
      <c r="A104" s="136" t="s">
        <v>22</v>
      </c>
      <c r="B104" s="142" t="s">
        <v>34</v>
      </c>
      <c r="C104" s="55" t="s">
        <v>80</v>
      </c>
      <c r="D104" s="129"/>
      <c r="E104" s="132">
        <v>1.85</v>
      </c>
      <c r="F104" s="138">
        <f t="shared" si="2"/>
        <v>73197.84</v>
      </c>
    </row>
    <row r="105" spans="1:10" ht="110.25" customHeight="1" x14ac:dyDescent="0.2">
      <c r="A105" s="137"/>
      <c r="B105" s="142"/>
      <c r="C105" s="55" t="s">
        <v>81</v>
      </c>
      <c r="D105" s="129"/>
      <c r="E105" s="132"/>
      <c r="F105" s="140"/>
    </row>
    <row r="106" spans="1:10" ht="79.5" customHeight="1" x14ac:dyDescent="0.2">
      <c r="A106" s="39" t="s">
        <v>24</v>
      </c>
      <c r="B106" s="43" t="s">
        <v>36</v>
      </c>
      <c r="C106" s="55" t="s">
        <v>82</v>
      </c>
      <c r="D106" s="43"/>
      <c r="E106" s="46">
        <v>1.44</v>
      </c>
      <c r="F106" s="56">
        <f>E106*$D$89*12</f>
        <v>56975.615999999995</v>
      </c>
    </row>
    <row r="107" spans="1:10" ht="80.25" customHeight="1" x14ac:dyDescent="0.2">
      <c r="A107" s="143" t="s">
        <v>26</v>
      </c>
      <c r="B107" s="142" t="s">
        <v>38</v>
      </c>
      <c r="C107" s="55" t="s">
        <v>83</v>
      </c>
      <c r="D107" s="129"/>
      <c r="E107" s="132">
        <v>1.18</v>
      </c>
      <c r="F107" s="133">
        <f>E107*$D$89*12</f>
        <v>46688.351999999992</v>
      </c>
    </row>
    <row r="108" spans="1:10" ht="50.25" customHeight="1" x14ac:dyDescent="0.2">
      <c r="A108" s="143"/>
      <c r="B108" s="142"/>
      <c r="C108" s="55" t="s">
        <v>84</v>
      </c>
      <c r="D108" s="129"/>
      <c r="E108" s="132"/>
      <c r="F108" s="133"/>
    </row>
    <row r="109" spans="1:10" ht="37.5" customHeight="1" x14ac:dyDescent="0.2">
      <c r="A109" s="143" t="s">
        <v>28</v>
      </c>
      <c r="B109" s="142" t="s">
        <v>40</v>
      </c>
      <c r="C109" s="55" t="s">
        <v>85</v>
      </c>
      <c r="D109" s="145" t="s">
        <v>86</v>
      </c>
      <c r="E109" s="132">
        <v>2.4900000000000002</v>
      </c>
      <c r="F109" s="138">
        <f>E109*$D$89*12</f>
        <v>98520.33600000001</v>
      </c>
    </row>
    <row r="110" spans="1:10" ht="27.75" customHeight="1" x14ac:dyDescent="0.2">
      <c r="A110" s="143"/>
      <c r="B110" s="142"/>
      <c r="C110" s="55" t="s">
        <v>87</v>
      </c>
      <c r="D110" s="145"/>
      <c r="E110" s="132"/>
      <c r="F110" s="139"/>
    </row>
    <row r="111" spans="1:10" ht="22.5" x14ac:dyDescent="0.2">
      <c r="A111" s="143"/>
      <c r="B111" s="142"/>
      <c r="C111" s="55" t="s">
        <v>88</v>
      </c>
      <c r="D111" s="145"/>
      <c r="E111" s="132"/>
      <c r="F111" s="139"/>
    </row>
    <row r="112" spans="1:10" ht="30.75" customHeight="1" x14ac:dyDescent="0.2">
      <c r="A112" s="143"/>
      <c r="B112" s="142"/>
      <c r="C112" s="55" t="s">
        <v>89</v>
      </c>
      <c r="D112" s="145"/>
      <c r="E112" s="132"/>
      <c r="F112" s="139"/>
    </row>
    <row r="113" spans="1:8" ht="29.25" customHeight="1" x14ac:dyDescent="0.2">
      <c r="A113" s="143"/>
      <c r="B113" s="142"/>
      <c r="C113" s="55" t="s">
        <v>90</v>
      </c>
      <c r="D113" s="145"/>
      <c r="E113" s="132"/>
      <c r="F113" s="139"/>
    </row>
    <row r="114" spans="1:8" ht="37.5" customHeight="1" x14ac:dyDescent="0.2">
      <c r="A114" s="143"/>
      <c r="B114" s="142"/>
      <c r="C114" s="55" t="s">
        <v>91</v>
      </c>
      <c r="D114" s="145"/>
      <c r="E114" s="132"/>
      <c r="F114" s="140"/>
    </row>
    <row r="115" spans="1:8" ht="38.25" x14ac:dyDescent="0.2">
      <c r="A115" s="57" t="s">
        <v>31</v>
      </c>
      <c r="B115" s="43" t="s">
        <v>12</v>
      </c>
      <c r="C115" s="58"/>
      <c r="D115" s="43"/>
      <c r="E115" s="46">
        <v>0.11</v>
      </c>
      <c r="F115" s="56">
        <f t="shared" ref="F115:F120" si="3">E115*$D$89*12</f>
        <v>4352.3040000000001</v>
      </c>
      <c r="H115" s="9" t="s">
        <v>92</v>
      </c>
    </row>
    <row r="116" spans="1:8" ht="25.5" x14ac:dyDescent="0.2">
      <c r="A116" s="57" t="s">
        <v>33</v>
      </c>
      <c r="B116" s="43" t="s">
        <v>25</v>
      </c>
      <c r="C116" s="44" t="s">
        <v>93</v>
      </c>
      <c r="D116" s="50"/>
      <c r="E116" s="49">
        <v>0.15</v>
      </c>
      <c r="F116" s="59">
        <f t="shared" si="3"/>
        <v>5934.9599999999991</v>
      </c>
    </row>
    <row r="117" spans="1:8" x14ac:dyDescent="0.2">
      <c r="A117" s="57" t="s">
        <v>35</v>
      </c>
      <c r="B117" s="43" t="s">
        <v>27</v>
      </c>
      <c r="C117" s="50"/>
      <c r="D117" s="43"/>
      <c r="E117" s="46">
        <v>0.26</v>
      </c>
      <c r="F117" s="59">
        <f t="shared" si="3"/>
        <v>10287.263999999999</v>
      </c>
    </row>
    <row r="118" spans="1:8" x14ac:dyDescent="0.2">
      <c r="A118" s="57" t="s">
        <v>37</v>
      </c>
      <c r="B118" s="43" t="s">
        <v>94</v>
      </c>
      <c r="C118" s="50"/>
      <c r="D118" s="43"/>
      <c r="E118" s="49">
        <v>2.11</v>
      </c>
      <c r="F118" s="59">
        <f t="shared" si="3"/>
        <v>83485.103999999992</v>
      </c>
    </row>
    <row r="119" spans="1:8" ht="38.25" x14ac:dyDescent="0.2">
      <c r="A119" s="57" t="s">
        <v>39</v>
      </c>
      <c r="B119" s="43" t="s">
        <v>95</v>
      </c>
      <c r="C119" s="50"/>
      <c r="D119" s="43"/>
      <c r="E119" s="49">
        <v>7.23</v>
      </c>
      <c r="F119" s="59">
        <f t="shared" si="3"/>
        <v>286065.07200000004</v>
      </c>
    </row>
    <row r="120" spans="1:8" x14ac:dyDescent="0.2">
      <c r="A120" s="57"/>
      <c r="B120" s="43" t="s">
        <v>96</v>
      </c>
      <c r="C120" s="58"/>
      <c r="D120" s="43"/>
      <c r="E120" s="46">
        <f>SUM(E92:E119)</f>
        <v>28.64</v>
      </c>
      <c r="F120" s="59">
        <f t="shared" si="3"/>
        <v>1133181.696</v>
      </c>
    </row>
    <row r="121" spans="1:8" x14ac:dyDescent="0.2">
      <c r="A121" s="60"/>
      <c r="B121" s="61"/>
      <c r="C121" s="62"/>
      <c r="D121" s="61"/>
      <c r="E121" s="63"/>
      <c r="F121" s="64"/>
    </row>
    <row r="122" spans="1:8" x14ac:dyDescent="0.2">
      <c r="B122" s="141" t="s">
        <v>97</v>
      </c>
      <c r="C122" s="141"/>
      <c r="D122" s="141"/>
      <c r="E122" s="9"/>
    </row>
    <row r="123" spans="1:8" x14ac:dyDescent="0.2">
      <c r="D123" s="13"/>
      <c r="E123" s="9"/>
    </row>
    <row r="124" spans="1:8" ht="25.5" customHeight="1" x14ac:dyDescent="0.2">
      <c r="B124" s="144" t="s">
        <v>98</v>
      </c>
      <c r="C124" s="144" t="s">
        <v>99</v>
      </c>
      <c r="E124" s="9"/>
    </row>
    <row r="125" spans="1:8" x14ac:dyDescent="0.2">
      <c r="B125" s="144"/>
      <c r="C125" s="144"/>
      <c r="E125" s="9"/>
    </row>
    <row r="126" spans="1:8" ht="15" customHeight="1" x14ac:dyDescent="0.2">
      <c r="B126" s="65" t="s">
        <v>100</v>
      </c>
      <c r="C126" s="65"/>
      <c r="E126" s="9"/>
    </row>
    <row r="127" spans="1:8" x14ac:dyDescent="0.2">
      <c r="B127" s="66" t="s">
        <v>101</v>
      </c>
      <c r="C127" s="65"/>
      <c r="E127" s="9"/>
    </row>
    <row r="128" spans="1:8" x14ac:dyDescent="0.2">
      <c r="B128" s="66" t="s">
        <v>102</v>
      </c>
      <c r="C128" s="65"/>
    </row>
    <row r="129" spans="2:3" x14ac:dyDescent="0.2">
      <c r="B129" s="67" t="s">
        <v>103</v>
      </c>
      <c r="C129" s="67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24" zoomScaleNormal="100" zoomScaleSheetLayoutView="100" workbookViewId="0">
      <selection activeCell="C24" sqref="C24"/>
    </sheetView>
  </sheetViews>
  <sheetFormatPr defaultRowHeight="14.25" x14ac:dyDescent="0.25"/>
  <cols>
    <col min="1" max="1" width="2.7109375" style="69" customWidth="1"/>
    <col min="2" max="2" width="6.140625" style="69" customWidth="1"/>
    <col min="3" max="3" width="12.5703125" style="69" customWidth="1"/>
    <col min="4" max="4" width="15.5703125" style="69" customWidth="1"/>
    <col min="5" max="5" width="10.42578125" style="69" customWidth="1"/>
    <col min="6" max="6" width="4.42578125" style="69" customWidth="1"/>
    <col min="7" max="7" width="9.7109375" style="69" customWidth="1"/>
    <col min="8" max="8" width="6" style="69" customWidth="1"/>
    <col min="9" max="9" width="4.85546875" style="69" customWidth="1"/>
    <col min="10" max="10" width="9.140625" style="69" customWidth="1"/>
    <col min="11" max="11" width="6.85546875" style="69" customWidth="1"/>
    <col min="12" max="12" width="7.5703125" style="69" customWidth="1"/>
    <col min="13" max="13" width="7.28515625" style="69" customWidth="1"/>
    <col min="14" max="14" width="8" style="69" customWidth="1"/>
    <col min="15" max="15" width="15" style="124" customWidth="1"/>
    <col min="16" max="16" width="10.5703125" style="124" customWidth="1"/>
    <col min="17" max="17" width="11" style="69" customWidth="1"/>
    <col min="18" max="16384" width="9.140625" style="69"/>
  </cols>
  <sheetData>
    <row r="1" spans="1:20" ht="18.75" customHeight="1" x14ac:dyDescent="0.2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8"/>
      <c r="Q1" s="68"/>
    </row>
    <row r="2" spans="1:20" ht="18.75" customHeight="1" x14ac:dyDescent="0.25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70"/>
      <c r="Q2" s="70"/>
    </row>
    <row r="3" spans="1:20" ht="18.75" customHeight="1" x14ac:dyDescent="0.25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70"/>
      <c r="Q3" s="70"/>
    </row>
    <row r="4" spans="1:20" ht="18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0"/>
      <c r="Q4" s="70"/>
    </row>
    <row r="5" spans="1:20" ht="18.75" customHeight="1" x14ac:dyDescent="0.25">
      <c r="A5" s="161" t="s">
        <v>158</v>
      </c>
      <c r="B5" s="161"/>
      <c r="C5" s="161"/>
      <c r="D5" s="161"/>
      <c r="E5" s="161"/>
      <c r="F5" s="161"/>
      <c r="G5" s="161"/>
      <c r="H5" s="161"/>
      <c r="I5" s="161"/>
      <c r="J5" s="161"/>
      <c r="K5" s="70"/>
      <c r="L5" s="70">
        <v>4</v>
      </c>
      <c r="M5" s="70" t="s">
        <v>107</v>
      </c>
      <c r="N5" s="70"/>
      <c r="O5" s="70"/>
      <c r="P5" s="70"/>
      <c r="Q5" s="146"/>
      <c r="R5" s="147"/>
    </row>
    <row r="6" spans="1:20" ht="18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3"/>
      <c r="R6" s="74"/>
    </row>
    <row r="7" spans="1:20" ht="20.25" customHeight="1" x14ac:dyDescent="0.25">
      <c r="A7" s="148" t="s">
        <v>108</v>
      </c>
      <c r="B7" s="149"/>
      <c r="C7" s="149"/>
      <c r="D7" s="149"/>
      <c r="E7" s="149"/>
      <c r="F7" s="75" t="s">
        <v>109</v>
      </c>
      <c r="G7" s="150" t="s">
        <v>156</v>
      </c>
      <c r="H7" s="150"/>
      <c r="I7" s="150"/>
      <c r="J7" s="150"/>
      <c r="K7" s="76" t="s">
        <v>110</v>
      </c>
      <c r="L7" s="77">
        <v>18</v>
      </c>
      <c r="M7" s="78"/>
      <c r="O7" s="69"/>
      <c r="P7" s="69"/>
      <c r="Q7" s="73"/>
      <c r="R7" s="73"/>
      <c r="S7" s="79"/>
      <c r="T7" s="80"/>
    </row>
    <row r="8" spans="1:20" ht="22.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9"/>
      <c r="P8" s="69"/>
      <c r="Q8" s="82"/>
      <c r="R8" s="82"/>
    </row>
    <row r="9" spans="1:20" ht="17.25" customHeight="1" x14ac:dyDescent="0.25">
      <c r="A9" s="81"/>
      <c r="B9" s="151" t="s">
        <v>111</v>
      </c>
      <c r="C9" s="152"/>
      <c r="D9" s="83" t="s">
        <v>112</v>
      </c>
      <c r="E9" s="153" t="s">
        <v>113</v>
      </c>
      <c r="F9" s="154"/>
      <c r="G9" s="84">
        <v>5</v>
      </c>
      <c r="H9" s="85"/>
      <c r="I9" s="155" t="s">
        <v>114</v>
      </c>
      <c r="J9" s="156"/>
      <c r="K9" s="157"/>
      <c r="L9" s="84">
        <v>1153.1500000000001</v>
      </c>
      <c r="N9" s="82"/>
      <c r="O9" s="82"/>
      <c r="P9" s="69"/>
    </row>
    <row r="10" spans="1:20" ht="17.25" customHeight="1" x14ac:dyDescent="0.25">
      <c r="A10" s="81"/>
      <c r="B10" s="151" t="s">
        <v>115</v>
      </c>
      <c r="C10" s="152"/>
      <c r="D10" s="83" t="s">
        <v>157</v>
      </c>
      <c r="E10" s="158" t="s">
        <v>116</v>
      </c>
      <c r="F10" s="154"/>
      <c r="G10" s="84">
        <v>4</v>
      </c>
      <c r="H10" s="85"/>
      <c r="I10" s="155" t="s">
        <v>117</v>
      </c>
      <c r="J10" s="156"/>
      <c r="K10" s="157"/>
      <c r="L10" s="84">
        <v>887.04</v>
      </c>
      <c r="N10" s="82"/>
      <c r="O10" s="82"/>
      <c r="P10" s="69"/>
    </row>
    <row r="11" spans="1:20" ht="17.25" customHeight="1" x14ac:dyDescent="0.25">
      <c r="A11" s="81"/>
      <c r="B11" s="151" t="s">
        <v>118</v>
      </c>
      <c r="C11" s="152"/>
      <c r="D11" s="83" t="s">
        <v>119</v>
      </c>
      <c r="E11" s="151" t="s">
        <v>120</v>
      </c>
      <c r="F11" s="152"/>
      <c r="G11" s="84">
        <v>60</v>
      </c>
      <c r="H11" s="85"/>
      <c r="I11" s="155" t="s">
        <v>121</v>
      </c>
      <c r="J11" s="156"/>
      <c r="K11" s="157"/>
      <c r="L11" s="84">
        <v>670.8</v>
      </c>
      <c r="O11" s="69"/>
      <c r="P11" s="69"/>
    </row>
    <row r="12" spans="1:20" ht="17.25" customHeight="1" x14ac:dyDescent="0.25">
      <c r="A12" s="81"/>
      <c r="B12" s="151" t="s">
        <v>122</v>
      </c>
      <c r="C12" s="152"/>
      <c r="D12" s="86">
        <v>1982</v>
      </c>
      <c r="E12" s="158" t="s">
        <v>123</v>
      </c>
      <c r="F12" s="154"/>
      <c r="G12" s="87">
        <v>140</v>
      </c>
      <c r="H12" s="85"/>
      <c r="I12" s="155" t="s">
        <v>124</v>
      </c>
      <c r="J12" s="156"/>
      <c r="K12" s="157"/>
      <c r="L12" s="87"/>
      <c r="O12" s="69"/>
      <c r="P12" s="69"/>
    </row>
    <row r="13" spans="1:20" ht="20.25" customHeight="1" x14ac:dyDescent="0.25">
      <c r="A13" s="81"/>
      <c r="B13" s="81"/>
      <c r="C13" s="81"/>
      <c r="D13" s="81"/>
      <c r="E13" s="81"/>
      <c r="F13" s="81"/>
      <c r="G13" s="88"/>
      <c r="H13" s="81"/>
      <c r="I13" s="81"/>
      <c r="J13" s="81"/>
      <c r="K13" s="81"/>
      <c r="L13" s="81"/>
      <c r="M13" s="88"/>
      <c r="N13" s="81"/>
      <c r="O13" s="69"/>
      <c r="P13" s="69"/>
    </row>
    <row r="14" spans="1:20" ht="17.25" customHeight="1" x14ac:dyDescent="0.25">
      <c r="A14" s="81"/>
      <c r="B14" s="162" t="s">
        <v>125</v>
      </c>
      <c r="C14" s="162"/>
      <c r="D14" s="163"/>
      <c r="E14" s="89">
        <v>3297.2</v>
      </c>
      <c r="F14" s="81"/>
      <c r="G14" s="162" t="s">
        <v>126</v>
      </c>
      <c r="H14" s="162"/>
      <c r="I14" s="162"/>
      <c r="J14" s="163"/>
      <c r="K14" s="164">
        <v>5322.24</v>
      </c>
      <c r="L14" s="165"/>
      <c r="O14" s="69"/>
      <c r="P14" s="69"/>
    </row>
    <row r="15" spans="1:20" ht="17.25" customHeight="1" x14ac:dyDescent="0.25">
      <c r="A15" s="81"/>
      <c r="B15" s="162" t="s">
        <v>127</v>
      </c>
      <c r="C15" s="162"/>
      <c r="D15" s="163"/>
      <c r="E15" s="89">
        <v>3297.2</v>
      </c>
      <c r="F15" s="81"/>
      <c r="G15" s="162" t="s">
        <v>128</v>
      </c>
      <c r="H15" s="162"/>
      <c r="I15" s="162"/>
      <c r="J15" s="163"/>
      <c r="K15" s="166">
        <v>0</v>
      </c>
      <c r="L15" s="167"/>
      <c r="O15" s="69"/>
      <c r="P15" s="69"/>
    </row>
    <row r="16" spans="1:20" ht="4.5" customHeight="1" x14ac:dyDescent="0.25">
      <c r="A16" s="81"/>
      <c r="B16" s="90"/>
      <c r="C16" s="91"/>
      <c r="D16" s="91"/>
      <c r="E16" s="91"/>
      <c r="F16" s="92"/>
      <c r="G16" s="93"/>
      <c r="H16" s="94"/>
      <c r="I16" s="81"/>
      <c r="J16" s="90"/>
      <c r="K16" s="91"/>
      <c r="L16" s="92"/>
      <c r="M16" s="93"/>
      <c r="N16" s="81"/>
      <c r="O16" s="69"/>
      <c r="P16" s="69"/>
    </row>
    <row r="17" spans="1:19" s="96" customFormat="1" ht="22.5" hidden="1" customHeight="1" x14ac:dyDescent="0.25">
      <c r="A17" s="168" t="s">
        <v>129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95"/>
    </row>
    <row r="18" spans="1:19" ht="42" hidden="1" customHeight="1" x14ac:dyDescent="0.25">
      <c r="A18" s="81"/>
      <c r="B18" s="170" t="s">
        <v>130</v>
      </c>
      <c r="C18" s="171"/>
      <c r="D18" s="97" t="s">
        <v>131</v>
      </c>
      <c r="E18" s="170" t="s">
        <v>132</v>
      </c>
      <c r="F18" s="171"/>
      <c r="G18" s="98" t="s">
        <v>133</v>
      </c>
      <c r="H18" s="170" t="s">
        <v>134</v>
      </c>
      <c r="I18" s="171"/>
      <c r="J18" s="170" t="s">
        <v>135</v>
      </c>
      <c r="K18" s="174"/>
      <c r="L18" s="170" t="s">
        <v>136</v>
      </c>
      <c r="M18" s="171"/>
      <c r="N18" s="99"/>
      <c r="O18" s="100"/>
      <c r="P18" s="69"/>
    </row>
    <row r="19" spans="1:19" ht="15.75" hidden="1" customHeight="1" x14ac:dyDescent="0.25">
      <c r="A19" s="81"/>
      <c r="B19" s="172"/>
      <c r="C19" s="173"/>
      <c r="D19" s="101" t="s">
        <v>137</v>
      </c>
      <c r="E19" s="172" t="s">
        <v>137</v>
      </c>
      <c r="F19" s="173"/>
      <c r="G19" s="101" t="s">
        <v>137</v>
      </c>
      <c r="H19" s="172" t="s">
        <v>137</v>
      </c>
      <c r="I19" s="173"/>
      <c r="J19" s="172" t="s">
        <v>137</v>
      </c>
      <c r="K19" s="175"/>
      <c r="L19" s="172" t="s">
        <v>137</v>
      </c>
      <c r="M19" s="173"/>
      <c r="N19" s="99"/>
      <c r="O19" s="100"/>
      <c r="P19" s="69"/>
    </row>
    <row r="20" spans="1:19" ht="21.75" hidden="1" customHeight="1" x14ac:dyDescent="0.25">
      <c r="A20" s="81"/>
      <c r="B20" s="176" t="s">
        <v>138</v>
      </c>
      <c r="C20" s="177"/>
      <c r="D20" s="102" t="e">
        <f>E20/E23*D23</f>
        <v>#REF!</v>
      </c>
      <c r="E20" s="178" t="e">
        <f>#REF!*E14*L5</f>
        <v>#REF!</v>
      </c>
      <c r="F20" s="178"/>
      <c r="G20" s="102" t="e">
        <f>E20/$E$23*$G$23</f>
        <v>#REF!</v>
      </c>
      <c r="H20" s="179" t="e">
        <f>#REF!</f>
        <v>#REF!</v>
      </c>
      <c r="I20" s="180"/>
      <c r="J20" s="179" t="e">
        <f>G20-H20</f>
        <v>#REF!</v>
      </c>
      <c r="K20" s="180"/>
      <c r="L20" s="181" t="e">
        <f>D20+E20-G20</f>
        <v>#REF!</v>
      </c>
      <c r="M20" s="181"/>
      <c r="N20" s="99"/>
      <c r="O20" s="100"/>
      <c r="P20" s="69"/>
    </row>
    <row r="21" spans="1:19" ht="22.5" hidden="1" customHeight="1" x14ac:dyDescent="0.25">
      <c r="A21" s="81"/>
      <c r="B21" s="176" t="s">
        <v>139</v>
      </c>
      <c r="C21" s="177"/>
      <c r="D21" s="102" t="e">
        <f>E21/E23*D23</f>
        <v>#REF!</v>
      </c>
      <c r="E21" s="179" t="e">
        <f>#REF!*E14*L5</f>
        <v>#REF!</v>
      </c>
      <c r="F21" s="180"/>
      <c r="G21" s="102" t="e">
        <f>E21/$E$23*$G$23</f>
        <v>#REF!</v>
      </c>
      <c r="H21" s="179" t="e">
        <f>#REF!</f>
        <v>#REF!</v>
      </c>
      <c r="I21" s="180"/>
      <c r="J21" s="179" t="e">
        <f t="shared" ref="J21:J22" si="0">G21-H21</f>
        <v>#REF!</v>
      </c>
      <c r="K21" s="180"/>
      <c r="L21" s="178" t="e">
        <f t="shared" ref="L21:L22" si="1">D21+E21-G21</f>
        <v>#REF!</v>
      </c>
      <c r="M21" s="178"/>
      <c r="N21" s="103"/>
      <c r="O21" s="103"/>
      <c r="P21" s="69"/>
    </row>
    <row r="22" spans="1:19" ht="19.5" hidden="1" customHeight="1" x14ac:dyDescent="0.25">
      <c r="A22" s="81"/>
      <c r="B22" s="176" t="s">
        <v>140</v>
      </c>
      <c r="C22" s="177"/>
      <c r="D22" s="102" t="e">
        <f>E22/E23*D23</f>
        <v>#REF!</v>
      </c>
      <c r="E22" s="179">
        <f>E14*J43*L5</f>
        <v>95355.024000000005</v>
      </c>
      <c r="F22" s="180"/>
      <c r="G22" s="102" t="e">
        <f>E22/$E$23*$G$23</f>
        <v>#REF!</v>
      </c>
      <c r="H22" s="179">
        <f>M43</f>
        <v>91489.515607541907</v>
      </c>
      <c r="I22" s="180"/>
      <c r="J22" s="179" t="e">
        <f t="shared" si="0"/>
        <v>#REF!</v>
      </c>
      <c r="K22" s="180"/>
      <c r="L22" s="178" t="e">
        <f t="shared" si="1"/>
        <v>#REF!</v>
      </c>
      <c r="M22" s="178"/>
      <c r="N22" s="103"/>
      <c r="O22" s="103"/>
      <c r="P22" s="69"/>
    </row>
    <row r="23" spans="1:19" ht="21.75" hidden="1" customHeight="1" x14ac:dyDescent="0.25">
      <c r="A23" s="81"/>
      <c r="B23" s="194" t="s">
        <v>141</v>
      </c>
      <c r="C23" s="195"/>
      <c r="D23" s="104">
        <v>15165.38</v>
      </c>
      <c r="E23" s="196" t="e">
        <f>SUM(E20:F22)</f>
        <v>#REF!</v>
      </c>
      <c r="F23" s="197"/>
      <c r="G23" s="105" t="e">
        <f>E23+D23-L23</f>
        <v>#REF!</v>
      </c>
      <c r="H23" s="196" t="e">
        <f>SUM(H20:H22)</f>
        <v>#REF!</v>
      </c>
      <c r="I23" s="197"/>
      <c r="J23" s="196" t="e">
        <f>SUM(J20:J22)</f>
        <v>#REF!</v>
      </c>
      <c r="K23" s="197"/>
      <c r="L23" s="198">
        <v>0</v>
      </c>
      <c r="M23" s="198"/>
      <c r="N23" s="103"/>
      <c r="O23" s="103"/>
      <c r="P23" s="69"/>
    </row>
    <row r="24" spans="1:19" ht="21.75" customHeight="1" x14ac:dyDescent="0.25">
      <c r="A24" s="81"/>
      <c r="B24" s="106"/>
      <c r="C24" s="107"/>
      <c r="D24" s="108"/>
      <c r="E24" s="108"/>
      <c r="F24" s="108"/>
      <c r="G24" s="109"/>
      <c r="H24" s="108"/>
      <c r="I24" s="108"/>
      <c r="J24" s="108"/>
      <c r="K24" s="108"/>
      <c r="L24" s="108"/>
      <c r="M24" s="108"/>
      <c r="N24" s="103"/>
      <c r="O24" s="103"/>
      <c r="P24" s="69"/>
    </row>
    <row r="25" spans="1:19" ht="21.75" customHeight="1" x14ac:dyDescent="0.25">
      <c r="A25" s="81"/>
      <c r="B25" s="106"/>
      <c r="C25" s="107"/>
      <c r="D25" s="108"/>
      <c r="E25" s="108"/>
      <c r="F25" s="108"/>
      <c r="G25" s="109"/>
      <c r="H25" s="108"/>
      <c r="I25" s="108"/>
      <c r="J25" s="108"/>
      <c r="K25" s="108"/>
      <c r="L25" s="108"/>
      <c r="M25" s="108"/>
      <c r="N25" s="103"/>
      <c r="O25" s="103"/>
      <c r="P25" s="69"/>
    </row>
    <row r="26" spans="1:19" ht="21.75" customHeight="1" x14ac:dyDescent="0.25">
      <c r="A26" s="81"/>
      <c r="B26" s="106"/>
      <c r="C26" s="107"/>
      <c r="D26" s="108"/>
      <c r="E26" s="108"/>
      <c r="F26" s="108"/>
      <c r="G26" s="109"/>
      <c r="H26" s="108"/>
      <c r="I26" s="108"/>
      <c r="J26" s="108"/>
      <c r="K26" s="108"/>
      <c r="L26" s="108"/>
      <c r="M26" s="108"/>
      <c r="N26" s="103"/>
      <c r="O26" s="103"/>
      <c r="P26" s="69"/>
    </row>
    <row r="27" spans="1:19" ht="21.75" customHeight="1" x14ac:dyDescent="0.25">
      <c r="A27" s="168" t="s">
        <v>142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10"/>
      <c r="O27" s="69"/>
      <c r="P27" s="69"/>
    </row>
    <row r="28" spans="1:19" ht="9.7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36.75" customHeight="1" x14ac:dyDescent="0.25">
      <c r="B29" s="182" t="s">
        <v>143</v>
      </c>
      <c r="C29" s="184" t="s">
        <v>144</v>
      </c>
      <c r="D29" s="185"/>
      <c r="E29" s="185"/>
      <c r="F29" s="185"/>
      <c r="G29" s="185"/>
      <c r="H29" s="185"/>
      <c r="I29" s="186"/>
      <c r="J29" s="190" t="s">
        <v>145</v>
      </c>
      <c r="K29" s="191" t="s">
        <v>146</v>
      </c>
      <c r="L29" s="192"/>
      <c r="M29" s="193" t="s">
        <v>147</v>
      </c>
      <c r="N29" s="192"/>
      <c r="O29" s="113" t="s">
        <v>148</v>
      </c>
      <c r="P29" s="69"/>
    </row>
    <row r="30" spans="1:19" ht="16.5" customHeight="1" x14ac:dyDescent="0.25">
      <c r="B30" s="183"/>
      <c r="C30" s="187"/>
      <c r="D30" s="188"/>
      <c r="E30" s="188"/>
      <c r="F30" s="188"/>
      <c r="G30" s="188"/>
      <c r="H30" s="188"/>
      <c r="I30" s="189"/>
      <c r="J30" s="190"/>
      <c r="K30" s="191" t="s">
        <v>149</v>
      </c>
      <c r="L30" s="192"/>
      <c r="M30" s="190" t="s">
        <v>149</v>
      </c>
      <c r="N30" s="190"/>
      <c r="O30" s="114" t="s">
        <v>149</v>
      </c>
      <c r="P30" s="69"/>
    </row>
    <row r="31" spans="1:19" ht="16.5" customHeight="1" x14ac:dyDescent="0.25">
      <c r="B31" s="115">
        <v>1</v>
      </c>
      <c r="C31" s="199" t="s">
        <v>6</v>
      </c>
      <c r="D31" s="200"/>
      <c r="E31" s="200"/>
      <c r="F31" s="200"/>
      <c r="G31" s="200"/>
      <c r="H31" s="200"/>
      <c r="I31" s="201"/>
      <c r="J31" s="116">
        <v>2.17</v>
      </c>
      <c r="K31" s="202">
        <f>J31/$J$47*$K$47</f>
        <v>28619.699636871512</v>
      </c>
      <c r="L31" s="203"/>
      <c r="M31" s="204">
        <f>K31-O31</f>
        <v>27459.508833798885</v>
      </c>
      <c r="N31" s="204"/>
      <c r="O31" s="117">
        <f>J31/$J$47*$O$47</f>
        <v>1160.1908030726258</v>
      </c>
      <c r="P31" s="69"/>
    </row>
    <row r="32" spans="1:19" ht="16.5" customHeight="1" x14ac:dyDescent="0.25">
      <c r="B32" s="115">
        <v>2</v>
      </c>
      <c r="C32" s="199" t="s">
        <v>150</v>
      </c>
      <c r="D32" s="200"/>
      <c r="E32" s="200"/>
      <c r="F32" s="200"/>
      <c r="G32" s="200"/>
      <c r="H32" s="200"/>
      <c r="I32" s="201"/>
      <c r="J32" s="116">
        <v>3.85</v>
      </c>
      <c r="K32" s="202">
        <f>J32/$J$47*$K$47</f>
        <v>50776.88645251398</v>
      </c>
      <c r="L32" s="203"/>
      <c r="M32" s="204">
        <f t="shared" ref="M32:M43" si="2">K32-O32</f>
        <v>48718.483414804483</v>
      </c>
      <c r="N32" s="204"/>
      <c r="O32" s="117">
        <f>J32/$J$47*$O$47</f>
        <v>2058.4030377094973</v>
      </c>
      <c r="P32" s="69"/>
    </row>
    <row r="33" spans="2:16" ht="16.5" customHeight="1" x14ac:dyDescent="0.25">
      <c r="B33" s="115">
        <v>3</v>
      </c>
      <c r="C33" s="199" t="s">
        <v>151</v>
      </c>
      <c r="D33" s="200"/>
      <c r="E33" s="200"/>
      <c r="F33" s="200"/>
      <c r="G33" s="200"/>
      <c r="H33" s="200"/>
      <c r="I33" s="201"/>
      <c r="J33" s="116">
        <v>1.05</v>
      </c>
      <c r="K33" s="202">
        <f>J33/$J$47*$K$47</f>
        <v>13848.24175977654</v>
      </c>
      <c r="L33" s="203"/>
      <c r="M33" s="204">
        <f t="shared" si="2"/>
        <v>13286.859113128496</v>
      </c>
      <c r="N33" s="204"/>
      <c r="O33" s="117">
        <f>J33/$J$47*$O$47</f>
        <v>561.38264664804478</v>
      </c>
      <c r="P33" s="69"/>
    </row>
    <row r="34" spans="2:16" ht="16.5" customHeight="1" x14ac:dyDescent="0.25">
      <c r="B34" s="115">
        <v>4</v>
      </c>
      <c r="C34" s="199" t="s">
        <v>10</v>
      </c>
      <c r="D34" s="200"/>
      <c r="E34" s="200"/>
      <c r="F34" s="200"/>
      <c r="G34" s="200"/>
      <c r="H34" s="200"/>
      <c r="I34" s="201"/>
      <c r="J34" s="116">
        <v>3.49</v>
      </c>
      <c r="K34" s="202">
        <f>J34/$J$47*$K$47</f>
        <v>46028.917849162019</v>
      </c>
      <c r="L34" s="203"/>
      <c r="M34" s="204">
        <f t="shared" si="2"/>
        <v>44162.98886173185</v>
      </c>
      <c r="N34" s="204"/>
      <c r="O34" s="117">
        <f>J34/$J$47*$O$47</f>
        <v>1865.9289874301678</v>
      </c>
      <c r="P34" s="69"/>
    </row>
    <row r="35" spans="2:16" ht="16.5" customHeight="1" x14ac:dyDescent="0.25">
      <c r="B35" s="115">
        <v>5</v>
      </c>
      <c r="C35" s="199" t="s">
        <v>20</v>
      </c>
      <c r="D35" s="200"/>
      <c r="E35" s="200"/>
      <c r="F35" s="200"/>
      <c r="G35" s="200"/>
      <c r="H35" s="200"/>
      <c r="I35" s="201"/>
      <c r="J35" s="116">
        <v>0.47</v>
      </c>
      <c r="K35" s="202">
        <f>J35/$J$47*$K$47</f>
        <v>6198.7367877094975</v>
      </c>
      <c r="L35" s="203"/>
      <c r="M35" s="204">
        <f t="shared" si="2"/>
        <v>5947.4512220670395</v>
      </c>
      <c r="N35" s="204"/>
      <c r="O35" s="117">
        <f>J35/$J$47*$O$47</f>
        <v>251.2855656424581</v>
      </c>
      <c r="P35" s="69"/>
    </row>
    <row r="36" spans="2:16" ht="16.5" customHeight="1" x14ac:dyDescent="0.25">
      <c r="B36" s="115">
        <v>6</v>
      </c>
      <c r="C36" s="199" t="s">
        <v>23</v>
      </c>
      <c r="D36" s="200"/>
      <c r="E36" s="200"/>
      <c r="F36" s="200"/>
      <c r="G36" s="200"/>
      <c r="H36" s="200"/>
      <c r="I36" s="201"/>
      <c r="J36" s="116">
        <v>0.19</v>
      </c>
      <c r="K36" s="202">
        <f>J36/$J$47*$K$47</f>
        <v>2505.8723184357546</v>
      </c>
      <c r="L36" s="203"/>
      <c r="M36" s="204">
        <f t="shared" si="2"/>
        <v>2404.2887918994415</v>
      </c>
      <c r="N36" s="204"/>
      <c r="O36" s="117">
        <f>J36/$J$47*$O$47</f>
        <v>101.58352653631286</v>
      </c>
      <c r="P36" s="69"/>
    </row>
    <row r="37" spans="2:16" ht="16.5" customHeight="1" x14ac:dyDescent="0.25">
      <c r="B37" s="115">
        <v>7</v>
      </c>
      <c r="C37" s="199" t="s">
        <v>152</v>
      </c>
      <c r="D37" s="200"/>
      <c r="E37" s="200"/>
      <c r="F37" s="200"/>
      <c r="G37" s="200"/>
      <c r="H37" s="200"/>
      <c r="I37" s="201"/>
      <c r="J37" s="116">
        <v>4.93</v>
      </c>
      <c r="K37" s="202">
        <f>J37/$J$47*$K$47</f>
        <v>65020.792262569841</v>
      </c>
      <c r="L37" s="203"/>
      <c r="M37" s="204">
        <f t="shared" si="2"/>
        <v>62384.967074022352</v>
      </c>
      <c r="N37" s="204"/>
      <c r="O37" s="117">
        <f>J37/$J$47*$O$47</f>
        <v>2635.8251885474861</v>
      </c>
      <c r="P37" s="69"/>
    </row>
    <row r="38" spans="2:16" ht="28.5" customHeight="1" x14ac:dyDescent="0.25">
      <c r="B38" s="115">
        <v>8</v>
      </c>
      <c r="C38" s="199" t="s">
        <v>153</v>
      </c>
      <c r="D38" s="200"/>
      <c r="E38" s="200"/>
      <c r="F38" s="200"/>
      <c r="G38" s="200"/>
      <c r="H38" s="200"/>
      <c r="I38" s="201"/>
      <c r="J38" s="116">
        <f>2.49+0.14</f>
        <v>2.6300000000000003</v>
      </c>
      <c r="K38" s="202">
        <f>J38/$J$47*$K$47</f>
        <v>34686.548407821239</v>
      </c>
      <c r="L38" s="203"/>
      <c r="M38" s="204">
        <f t="shared" si="2"/>
        <v>33280.418540502804</v>
      </c>
      <c r="N38" s="204"/>
      <c r="O38" s="117">
        <f>J38/$J$47*$O$47</f>
        <v>1406.129867318436</v>
      </c>
      <c r="P38" s="69"/>
    </row>
    <row r="39" spans="2:16" ht="16.5" customHeight="1" x14ac:dyDescent="0.25">
      <c r="B39" s="115">
        <v>9</v>
      </c>
      <c r="C39" s="199" t="s">
        <v>12</v>
      </c>
      <c r="D39" s="200"/>
      <c r="E39" s="200"/>
      <c r="F39" s="200"/>
      <c r="G39" s="200"/>
      <c r="H39" s="200"/>
      <c r="I39" s="201"/>
      <c r="J39" s="116">
        <v>0.11</v>
      </c>
      <c r="K39" s="202">
        <f>J39/$J$47*$K$47</f>
        <v>1450.7681843575422</v>
      </c>
      <c r="L39" s="203"/>
      <c r="M39" s="204">
        <f t="shared" si="2"/>
        <v>1391.9566689944136</v>
      </c>
      <c r="N39" s="204"/>
      <c r="O39" s="117">
        <f>J39/$J$47*$O$47</f>
        <v>58.811515363128493</v>
      </c>
      <c r="P39" s="69"/>
    </row>
    <row r="40" spans="2:16" ht="16.5" customHeight="1" x14ac:dyDescent="0.25">
      <c r="B40" s="115">
        <v>10</v>
      </c>
      <c r="C40" s="199" t="s">
        <v>25</v>
      </c>
      <c r="D40" s="200"/>
      <c r="E40" s="200"/>
      <c r="F40" s="200"/>
      <c r="G40" s="200"/>
      <c r="H40" s="200"/>
      <c r="I40" s="201"/>
      <c r="J40" s="116">
        <v>0.15</v>
      </c>
      <c r="K40" s="202">
        <f>J40/$J$47*$K$47</f>
        <v>1978.3202513966485</v>
      </c>
      <c r="L40" s="203"/>
      <c r="M40" s="204">
        <f t="shared" si="2"/>
        <v>1898.1227304469278</v>
      </c>
      <c r="N40" s="204"/>
      <c r="O40" s="117">
        <f>J40/$J$47*$O$47</f>
        <v>80.197520949720669</v>
      </c>
      <c r="P40" s="69"/>
    </row>
    <row r="41" spans="2:16" ht="16.5" customHeight="1" x14ac:dyDescent="0.25">
      <c r="B41" s="115">
        <v>11</v>
      </c>
      <c r="C41" s="199" t="s">
        <v>27</v>
      </c>
      <c r="D41" s="200"/>
      <c r="E41" s="200"/>
      <c r="F41" s="200"/>
      <c r="G41" s="200"/>
      <c r="H41" s="200"/>
      <c r="I41" s="201"/>
      <c r="J41" s="116">
        <v>0.26</v>
      </c>
      <c r="K41" s="202">
        <f>J41/$J$47*$K$47</f>
        <v>3429.0884357541904</v>
      </c>
      <c r="L41" s="203"/>
      <c r="M41" s="204">
        <f t="shared" si="2"/>
        <v>3290.0793994413411</v>
      </c>
      <c r="N41" s="204"/>
      <c r="O41" s="117">
        <f>J41/$J$47*$O$47</f>
        <v>139.00903631284916</v>
      </c>
      <c r="P41" s="69"/>
    </row>
    <row r="42" spans="2:16" ht="16.5" customHeight="1" x14ac:dyDescent="0.25">
      <c r="B42" s="115">
        <v>12</v>
      </c>
      <c r="C42" s="199" t="s">
        <v>94</v>
      </c>
      <c r="D42" s="200"/>
      <c r="E42" s="200"/>
      <c r="F42" s="200"/>
      <c r="G42" s="200"/>
      <c r="H42" s="200"/>
      <c r="I42" s="201"/>
      <c r="J42" s="116">
        <v>2.11</v>
      </c>
      <c r="K42" s="202">
        <f>J42/$J$47*$K$47</f>
        <v>27828.37153631285</v>
      </c>
      <c r="L42" s="203"/>
      <c r="M42" s="204">
        <f t="shared" si="2"/>
        <v>26700.259741620113</v>
      </c>
      <c r="N42" s="204"/>
      <c r="O42" s="117">
        <f>J42/$J$47*$O$47</f>
        <v>1128.1117946927375</v>
      </c>
      <c r="P42" s="69"/>
    </row>
    <row r="43" spans="2:16" ht="19.5" customHeight="1" x14ac:dyDescent="0.25">
      <c r="B43" s="115">
        <v>13</v>
      </c>
      <c r="C43" s="199" t="s">
        <v>95</v>
      </c>
      <c r="D43" s="200"/>
      <c r="E43" s="200"/>
      <c r="F43" s="200"/>
      <c r="G43" s="200"/>
      <c r="H43" s="200"/>
      <c r="I43" s="201"/>
      <c r="J43" s="116">
        <v>7.23</v>
      </c>
      <c r="K43" s="202">
        <f>J43/$J$47*$K$47</f>
        <v>95355.03611731845</v>
      </c>
      <c r="L43" s="203"/>
      <c r="M43" s="204">
        <f t="shared" si="2"/>
        <v>91489.515607541907</v>
      </c>
      <c r="N43" s="204"/>
      <c r="O43" s="117">
        <f>J43/$J$47*$O$47</f>
        <v>3865.5205097765365</v>
      </c>
      <c r="P43" s="69"/>
    </row>
    <row r="44" spans="2:16" ht="14.25" customHeight="1" x14ac:dyDescent="0.25">
      <c r="B44" s="115"/>
      <c r="C44" s="199"/>
      <c r="D44" s="200"/>
      <c r="E44" s="200"/>
      <c r="F44" s="200"/>
      <c r="G44" s="200"/>
      <c r="H44" s="200"/>
      <c r="I44" s="201"/>
      <c r="J44" s="116"/>
      <c r="K44" s="202"/>
      <c r="L44" s="203"/>
      <c r="M44" s="204"/>
      <c r="N44" s="204"/>
      <c r="O44" s="117"/>
      <c r="P44" s="69"/>
    </row>
    <row r="45" spans="2:16" ht="14.25" customHeight="1" x14ac:dyDescent="0.25">
      <c r="B45" s="115"/>
      <c r="C45" s="199"/>
      <c r="D45" s="200"/>
      <c r="E45" s="200"/>
      <c r="F45" s="200"/>
      <c r="G45" s="200"/>
      <c r="H45" s="200"/>
      <c r="I45" s="201"/>
      <c r="J45" s="116"/>
      <c r="K45" s="202"/>
      <c r="L45" s="203"/>
      <c r="M45" s="204"/>
      <c r="N45" s="204"/>
      <c r="O45" s="117"/>
      <c r="P45" s="69"/>
    </row>
    <row r="46" spans="2:16" x14ac:dyDescent="0.25">
      <c r="B46" s="115"/>
      <c r="C46" s="199"/>
      <c r="D46" s="200"/>
      <c r="E46" s="200"/>
      <c r="F46" s="200"/>
      <c r="G46" s="200"/>
      <c r="H46" s="200"/>
      <c r="I46" s="201"/>
      <c r="J46" s="116"/>
      <c r="K46" s="202"/>
      <c r="L46" s="203"/>
      <c r="M46" s="204"/>
      <c r="N46" s="204"/>
      <c r="O46" s="117"/>
      <c r="P46" s="69"/>
    </row>
    <row r="47" spans="2:16" ht="18" customHeight="1" x14ac:dyDescent="0.25">
      <c r="B47" s="115">
        <v>14</v>
      </c>
      <c r="C47" s="205" t="s">
        <v>154</v>
      </c>
      <c r="D47" s="206"/>
      <c r="E47" s="206"/>
      <c r="F47" s="206"/>
      <c r="G47" s="206"/>
      <c r="H47" s="206"/>
      <c r="I47" s="207"/>
      <c r="J47" s="118">
        <f>SUM(J31:J46)</f>
        <v>28.639999999999997</v>
      </c>
      <c r="K47" s="208">
        <v>377727.28</v>
      </c>
      <c r="L47" s="209"/>
      <c r="M47" s="210">
        <f>SUM(M31:N43)</f>
        <v>362414.90000000008</v>
      </c>
      <c r="N47" s="210"/>
      <c r="O47" s="119">
        <v>15312.38</v>
      </c>
      <c r="P47" s="69"/>
    </row>
    <row r="49" spans="1:18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4.25" customHeight="1" x14ac:dyDescent="0.25">
      <c r="A50" s="211"/>
      <c r="B50" s="211"/>
      <c r="C50" s="21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69"/>
      <c r="P50" s="69"/>
    </row>
    <row r="51" spans="1:18" ht="34.5" customHeight="1" x14ac:dyDescent="0.25">
      <c r="A51" s="212" t="s">
        <v>155</v>
      </c>
      <c r="B51" s="212"/>
      <c r="C51" s="212"/>
      <c r="D51" s="212"/>
      <c r="E51" s="212"/>
      <c r="F51" s="122"/>
      <c r="O51" s="69"/>
      <c r="P51" s="69"/>
    </row>
    <row r="52" spans="1:18" ht="14.25" customHeight="1" x14ac:dyDescent="0.25">
      <c r="A52" s="213"/>
      <c r="B52" s="213"/>
      <c r="C52" s="213"/>
      <c r="D52" s="123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2013-04-03T22:37:39Z</cp:lastPrinted>
  <dcterms:created xsi:type="dcterms:W3CDTF">2013-03-27T04:13:58Z</dcterms:created>
  <dcterms:modified xsi:type="dcterms:W3CDTF">2013-04-03T22:37:41Z</dcterms:modified>
</cp:coreProperties>
</file>